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5520" tabRatio="500"/>
  </bookViews>
  <sheets>
    <sheet name="MEGYÉNKÉNT" sheetId="1" r:id="rId1"/>
  </sheets>
  <definedNames>
    <definedName name="_xlnm.Print_Area" localSheetId="0">MEGYÉNKÉNT!$A$1:$R$31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H32" i="1"/>
  <c r="J32" i="1"/>
  <c r="L32" i="1"/>
  <c r="N32" i="1"/>
  <c r="B32" i="1"/>
  <c r="D32" i="1"/>
  <c r="D30" i="1"/>
  <c r="P15" i="1"/>
  <c r="Q15" i="1"/>
  <c r="R15" i="1"/>
  <c r="P23" i="1"/>
  <c r="Q23" i="1"/>
  <c r="R23" i="1"/>
  <c r="P29" i="1"/>
  <c r="Q29" i="1"/>
  <c r="R29" i="1"/>
  <c r="P30" i="1"/>
  <c r="Q30" i="1"/>
  <c r="R30" i="1"/>
  <c r="R9" i="1"/>
  <c r="Q9" i="1"/>
  <c r="P9" i="1"/>
  <c r="O9" i="1"/>
  <c r="O30" i="1"/>
  <c r="O29" i="1"/>
  <c r="O23" i="1"/>
  <c r="O15" i="1"/>
  <c r="N21" i="1"/>
  <c r="N22" i="1"/>
  <c r="N23" i="1"/>
  <c r="N24" i="1"/>
  <c r="N25" i="1"/>
  <c r="N26" i="1"/>
  <c r="N27" i="1"/>
  <c r="N29" i="1"/>
  <c r="N30" i="1"/>
  <c r="N20" i="1"/>
  <c r="N5" i="1"/>
  <c r="N6" i="1"/>
  <c r="N7" i="1"/>
  <c r="N9" i="1"/>
  <c r="N10" i="1"/>
  <c r="N11" i="1"/>
  <c r="N12" i="1"/>
  <c r="N13" i="1"/>
  <c r="N14" i="1"/>
  <c r="N15" i="1"/>
  <c r="N16" i="1"/>
  <c r="N17" i="1"/>
  <c r="N18" i="1"/>
  <c r="N19" i="1"/>
  <c r="N4" i="1"/>
  <c r="B30" i="1"/>
  <c r="B29" i="1"/>
  <c r="B23" i="1"/>
  <c r="B15" i="1"/>
  <c r="B9" i="1"/>
  <c r="J9" i="1"/>
  <c r="J15" i="1"/>
  <c r="J23" i="1"/>
  <c r="J29" i="1"/>
  <c r="J30" i="1"/>
  <c r="H9" i="1"/>
  <c r="H15" i="1"/>
  <c r="H23" i="1"/>
  <c r="H29" i="1"/>
  <c r="H30" i="1"/>
  <c r="F9" i="1"/>
  <c r="F15" i="1"/>
  <c r="F23" i="1"/>
  <c r="F29" i="1"/>
  <c r="F30" i="1"/>
  <c r="L9" i="1"/>
  <c r="L15" i="1"/>
  <c r="L23" i="1"/>
  <c r="L29" i="1"/>
  <c r="L30" i="1"/>
  <c r="D9" i="1"/>
  <c r="D15" i="1"/>
  <c r="D23" i="1"/>
  <c r="D29" i="1"/>
  <c r="D3" i="1"/>
  <c r="K30" i="1"/>
  <c r="I30" i="1"/>
  <c r="G30" i="1"/>
  <c r="L28" i="1"/>
  <c r="M28" i="1"/>
  <c r="L20" i="1"/>
  <c r="M20" i="1"/>
  <c r="L14" i="1"/>
  <c r="M14" i="1"/>
  <c r="L8" i="1"/>
  <c r="M8" i="1"/>
  <c r="M30" i="1"/>
  <c r="M29" i="1"/>
  <c r="L27" i="1"/>
  <c r="M27" i="1"/>
  <c r="L26" i="1"/>
  <c r="M26" i="1"/>
  <c r="L25" i="1"/>
  <c r="M25" i="1"/>
  <c r="L24" i="1"/>
  <c r="M24" i="1"/>
  <c r="M23" i="1"/>
  <c r="L19" i="1"/>
  <c r="M19" i="1"/>
  <c r="L18" i="1"/>
  <c r="M18" i="1"/>
  <c r="L17" i="1"/>
  <c r="M17" i="1"/>
  <c r="L16" i="1"/>
  <c r="M16" i="1"/>
  <c r="M15" i="1"/>
  <c r="L13" i="1"/>
  <c r="M13" i="1"/>
  <c r="L12" i="1"/>
  <c r="M12" i="1"/>
  <c r="L11" i="1"/>
  <c r="M11" i="1"/>
  <c r="L10" i="1"/>
  <c r="M10" i="1"/>
  <c r="M9" i="1"/>
  <c r="L7" i="1"/>
  <c r="M7" i="1"/>
  <c r="L6" i="1"/>
  <c r="M6" i="1"/>
  <c r="L5" i="1"/>
  <c r="M5" i="1"/>
  <c r="L4" i="1"/>
  <c r="M4" i="1"/>
  <c r="K9" i="1"/>
  <c r="K23" i="1"/>
  <c r="G23" i="1"/>
  <c r="G19" i="1"/>
  <c r="G18" i="1"/>
  <c r="G17" i="1"/>
  <c r="G16" i="1"/>
  <c r="K29" i="1"/>
  <c r="K27" i="1"/>
  <c r="K24" i="1"/>
  <c r="K19" i="1"/>
  <c r="K16" i="1"/>
  <c r="K15" i="1"/>
  <c r="K13" i="1"/>
  <c r="K10" i="1"/>
  <c r="K7" i="1"/>
  <c r="K4" i="1"/>
  <c r="I23" i="1"/>
  <c r="I20" i="1"/>
  <c r="I19" i="1"/>
  <c r="I16" i="1"/>
  <c r="I15" i="1"/>
  <c r="I14" i="1"/>
  <c r="I13" i="1"/>
  <c r="I10" i="1"/>
  <c r="I29" i="1"/>
  <c r="I28" i="1"/>
  <c r="I27" i="1"/>
  <c r="I24" i="1"/>
  <c r="G29" i="1"/>
  <c r="G27" i="1"/>
  <c r="G26" i="1"/>
  <c r="G25" i="1"/>
  <c r="G24" i="1"/>
  <c r="G15" i="1"/>
  <c r="G13" i="1"/>
  <c r="G12" i="1"/>
  <c r="G11" i="1"/>
  <c r="G10" i="1"/>
  <c r="G9" i="1"/>
  <c r="G7" i="1"/>
  <c r="G6" i="1"/>
  <c r="G5" i="1"/>
  <c r="G4" i="1"/>
  <c r="I9" i="1"/>
  <c r="I8" i="1"/>
  <c r="I7" i="1"/>
  <c r="I4" i="1"/>
</calcChain>
</file>

<file path=xl/sharedStrings.xml><?xml version="1.0" encoding="utf-8"?>
<sst xmlns="http://schemas.openxmlformats.org/spreadsheetml/2006/main" count="74" uniqueCount="51">
  <si>
    <t>Az egyes egészségügyi felsőoktatási intézmények régiójába tartozó megyék</t>
  </si>
  <si>
    <t>Borsod-Abaúj-Zemplén</t>
  </si>
  <si>
    <t>Hajdú-Bihar</t>
  </si>
  <si>
    <t>Heves</t>
  </si>
  <si>
    <t>Szabolcs-Szatmár-Bereg</t>
  </si>
  <si>
    <t>Baranya</t>
  </si>
  <si>
    <t>Somogy</t>
  </si>
  <si>
    <t>Tolna</t>
  </si>
  <si>
    <t>Vas</t>
  </si>
  <si>
    <t>Zala</t>
  </si>
  <si>
    <t>Budapest</t>
  </si>
  <si>
    <t>Fejér</t>
  </si>
  <si>
    <t>Győr-Moson-Sopron</t>
  </si>
  <si>
    <t>Komárom-Esztergom</t>
  </si>
  <si>
    <t>Nógrád</t>
  </si>
  <si>
    <t>Pest</t>
  </si>
  <si>
    <t>Veszprém</t>
  </si>
  <si>
    <t>Bács-Kiskun</t>
  </si>
  <si>
    <t>Békés</t>
  </si>
  <si>
    <t>Csongrád</t>
  </si>
  <si>
    <t>Jász-Nagykun-Szolnok</t>
  </si>
  <si>
    <t xml:space="preserve">Semmelweis Egyetem </t>
  </si>
  <si>
    <t>Debreceni Egyetem</t>
  </si>
  <si>
    <t>ÖSSZESEN</t>
  </si>
  <si>
    <t>ORVOS</t>
  </si>
  <si>
    <t>FOGORVOS</t>
  </si>
  <si>
    <t>GYÓGYSZERÉSZ</t>
  </si>
  <si>
    <t>HÁZIORVOSTAN</t>
  </si>
  <si>
    <t xml:space="preserve">Pécsi Tudomány-egyetem </t>
  </si>
  <si>
    <t xml:space="preserve">Szegedi Tudomány-egyetem </t>
  </si>
  <si>
    <t>Fő</t>
  </si>
  <si>
    <t>fő/lélek</t>
  </si>
  <si>
    <t>10 aktív ágyra jutó rezidens</t>
  </si>
  <si>
    <t>köz-ponti gyakor-nok</t>
  </si>
  <si>
    <t>téríté-ses kép-zés</t>
  </si>
  <si>
    <t>10.000 lakosra jutó aktív ágy</t>
  </si>
  <si>
    <t>HU összes</t>
  </si>
  <si>
    <t>fő/ lélek</t>
  </si>
  <si>
    <t>oktatói után-pótlás</t>
  </si>
  <si>
    <r>
      <rPr>
        <b/>
        <sz val="10"/>
        <color theme="1"/>
        <rFont val="Times New Roman"/>
      </rPr>
      <t>2015</t>
    </r>
    <r>
      <rPr>
        <sz val="10"/>
        <color theme="1"/>
        <rFont val="Times New Roman"/>
      </rPr>
      <t xml:space="preserve"> összes</t>
    </r>
  </si>
  <si>
    <t>Szakorvos-képzés összesen 2015</t>
  </si>
  <si>
    <t>TÉRÍTÉSES SZAK-ORVOS-KÉPZÉS</t>
  </si>
  <si>
    <t>KÖZPONTI GYAKOR-NOK</t>
  </si>
  <si>
    <t>A SE az abszolút számok tekintetében az első, de a lakosság- és ágyszám arányos sorrendben minden kategóriában az utolsó</t>
  </si>
  <si>
    <t>PSZIHOLÓGUS</t>
  </si>
  <si>
    <t>szakirány</t>
  </si>
  <si>
    <t>Lélekszám 2011</t>
  </si>
  <si>
    <t>Aktív ágy 2012</t>
  </si>
  <si>
    <t>egyetem</t>
  </si>
  <si>
    <t>oktatói utánpótlás az egyetemnek</t>
  </si>
  <si>
    <t xml:space="preserve"> melléklet a 122/2009 Kormányrendelethez
http://www.enkk.hu/documents/koordinacio/2015_kereszamok.pdf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</si>
</sst>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0" x14ac:knownFonts="1">
    <font>
      <sz val="12"/>
      <color theme="1"/>
      <name val="Times New Roman"/>
      <family val="2"/>
    </font>
    <font>
      <sz val="12"/>
      <color theme="1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u/>
      <sz val="12"/>
      <color theme="10"/>
      <name val="Times New Roman"/>
      <family val="2"/>
      <charset val="238"/>
    </font>
    <font>
      <u/>
      <sz val="12"/>
      <color theme="11"/>
      <name val="Times New Roman"/>
      <family val="2"/>
      <charset val="238"/>
    </font>
    <font>
      <sz val="12"/>
      <name val="Times New Roman"/>
    </font>
    <font>
      <b/>
      <sz val="12"/>
      <color rgb="FFFF0000"/>
      <name val="Times New Roman"/>
    </font>
    <font>
      <sz val="12"/>
      <color rgb="FF000090"/>
      <name val="Times New Roman"/>
    </font>
    <font>
      <sz val="12"/>
      <color rgb="FF008000"/>
      <name val="Times New Roman"/>
    </font>
    <font>
      <sz val="12"/>
      <color rgb="FF800000"/>
      <name val="Times New Roman"/>
    </font>
    <font>
      <sz val="12"/>
      <color rgb="FF660066"/>
      <name val="Times New Roman"/>
    </font>
    <font>
      <i/>
      <sz val="12"/>
      <color theme="1"/>
      <name val="Times New Roman"/>
    </font>
    <font>
      <i/>
      <sz val="12"/>
      <color rgb="FF000090"/>
      <name val="Times New Roman"/>
    </font>
    <font>
      <b/>
      <i/>
      <sz val="12"/>
      <color rgb="FFFF0000"/>
      <name val="Times New Roman"/>
    </font>
    <font>
      <i/>
      <sz val="12"/>
      <color rgb="FF008000"/>
      <name val="Times New Roman"/>
    </font>
    <font>
      <i/>
      <sz val="12"/>
      <color rgb="FF800000"/>
      <name val="Times New Roman"/>
    </font>
    <font>
      <i/>
      <sz val="12"/>
      <color rgb="FFFF0000"/>
      <name val="Times New Roman"/>
    </font>
    <font>
      <b/>
      <sz val="14"/>
      <color theme="1"/>
      <name val="Times New Roman"/>
    </font>
    <font>
      <b/>
      <sz val="14"/>
      <color rgb="FFFF0000"/>
      <name val="Times New Roman"/>
    </font>
    <font>
      <b/>
      <sz val="14"/>
      <color rgb="FF008000"/>
      <name val="Times New Roman"/>
    </font>
    <font>
      <sz val="12"/>
      <color rgb="FF0000FF"/>
      <name val="Times New Roman"/>
    </font>
    <font>
      <i/>
      <sz val="12"/>
      <color rgb="FF0000FF"/>
      <name val="Times New Roman"/>
    </font>
    <font>
      <b/>
      <sz val="14"/>
      <color rgb="FF0000FF"/>
      <name val="Times New Roman"/>
    </font>
    <font>
      <sz val="14"/>
      <name val="Times New Roman"/>
    </font>
    <font>
      <i/>
      <sz val="14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8"/>
      <name val="Times New Roman"/>
      <family val="2"/>
      <charset val="238"/>
    </font>
    <font>
      <b/>
      <i/>
      <sz val="16"/>
      <color rgb="FFFF0000"/>
      <name val="Times New Roman"/>
    </font>
    <font>
      <b/>
      <i/>
      <sz val="18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CEE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3" fontId="7" fillId="0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right" vertical="center" wrapText="1"/>
    </xf>
    <xf numFmtId="164" fontId="2" fillId="0" borderId="27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0" fontId="14" fillId="0" borderId="31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right" vertical="center" wrapText="1"/>
    </xf>
    <xf numFmtId="164" fontId="9" fillId="0" borderId="31" xfId="0" applyNumberFormat="1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right" vertical="center" wrapText="1"/>
    </xf>
    <xf numFmtId="164" fontId="23" fillId="0" borderId="20" xfId="0" applyNumberFormat="1" applyFont="1" applyBorder="1" applyAlignment="1">
      <alignment horizontal="right" vertical="center" wrapText="1"/>
    </xf>
    <xf numFmtId="165" fontId="18" fillId="0" borderId="14" xfId="0" applyNumberFormat="1" applyFont="1" applyBorder="1" applyAlignment="1">
      <alignment horizontal="right" vertical="center" wrapText="1"/>
    </xf>
    <xf numFmtId="165" fontId="23" fillId="0" borderId="20" xfId="0" applyNumberFormat="1" applyFont="1" applyBorder="1" applyAlignment="1">
      <alignment horizontal="right" vertical="center" wrapText="1"/>
    </xf>
    <xf numFmtId="165" fontId="23" fillId="0" borderId="21" xfId="0" applyNumberFormat="1" applyFont="1" applyBorder="1" applyAlignment="1">
      <alignment horizontal="right" vertical="center" wrapText="1"/>
    </xf>
    <xf numFmtId="165" fontId="18" fillId="0" borderId="5" xfId="0" applyNumberFormat="1" applyFont="1" applyBorder="1" applyAlignment="1">
      <alignment horizontal="right" vertical="center" wrapText="1"/>
    </xf>
    <xf numFmtId="165" fontId="7" fillId="0" borderId="31" xfId="0" applyNumberFormat="1" applyFont="1" applyBorder="1" applyAlignment="1">
      <alignment horizontal="center" vertical="center" wrapText="1"/>
    </xf>
    <xf numFmtId="165" fontId="8" fillId="0" borderId="31" xfId="0" applyNumberFormat="1" applyFont="1" applyBorder="1" applyAlignment="1">
      <alignment horizontal="center" vertical="center" wrapText="1"/>
    </xf>
    <xf numFmtId="165" fontId="18" fillId="0" borderId="16" xfId="0" applyNumberFormat="1" applyFont="1" applyBorder="1" applyAlignment="1">
      <alignment horizontal="right" vertical="center" wrapText="1"/>
    </xf>
    <xf numFmtId="165" fontId="9" fillId="0" borderId="31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31" xfId="0" applyNumberFormat="1" applyFont="1" applyBorder="1" applyAlignment="1">
      <alignment horizontal="right" vertical="center" wrapText="1"/>
    </xf>
    <xf numFmtId="2" fontId="2" fillId="0" borderId="27" xfId="0" applyNumberFormat="1" applyFont="1" applyBorder="1" applyAlignment="1">
      <alignment horizontal="right" vertical="center" wrapText="1"/>
    </xf>
    <xf numFmtId="2" fontId="8" fillId="0" borderId="5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31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2" fontId="9" fillId="0" borderId="5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2" fontId="9" fillId="0" borderId="31" xfId="0" applyNumberFormat="1" applyFont="1" applyBorder="1" applyAlignment="1">
      <alignment horizontal="right" vertical="center" wrapText="1"/>
    </xf>
    <xf numFmtId="2" fontId="23" fillId="0" borderId="20" xfId="0" applyNumberFormat="1" applyFont="1" applyBorder="1" applyAlignment="1">
      <alignment horizontal="right" vertical="center" wrapText="1"/>
    </xf>
    <xf numFmtId="2" fontId="7" fillId="0" borderId="36" xfId="0" applyNumberFormat="1" applyFont="1" applyBorder="1" applyAlignment="1">
      <alignment horizontal="right" vertical="center" wrapText="1"/>
    </xf>
    <xf numFmtId="2" fontId="7" fillId="0" borderId="26" xfId="0" applyNumberFormat="1" applyFont="1" applyBorder="1" applyAlignment="1">
      <alignment horizontal="right" vertical="center" wrapText="1"/>
    </xf>
    <xf numFmtId="2" fontId="7" fillId="0" borderId="28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right" vertical="center" wrapText="1"/>
    </xf>
    <xf numFmtId="2" fontId="8" fillId="0" borderId="26" xfId="0" applyNumberFormat="1" applyFont="1" applyBorder="1" applyAlignment="1">
      <alignment horizontal="right" vertical="center" wrapText="1"/>
    </xf>
    <xf numFmtId="2" fontId="8" fillId="0" borderId="28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2" fontId="9" fillId="0" borderId="26" xfId="0" applyNumberFormat="1" applyFont="1" applyBorder="1" applyAlignment="1">
      <alignment horizontal="right" vertical="center" wrapText="1"/>
    </xf>
    <xf numFmtId="2" fontId="9" fillId="0" borderId="28" xfId="0" applyNumberFormat="1" applyFont="1" applyBorder="1" applyAlignment="1">
      <alignment horizontal="right" vertical="center" wrapText="1"/>
    </xf>
    <xf numFmtId="2" fontId="23" fillId="0" borderId="37" xfId="0" applyNumberFormat="1" applyFont="1" applyBorder="1" applyAlignment="1">
      <alignment horizontal="right" vertical="center" wrapText="1"/>
    </xf>
    <xf numFmtId="165" fontId="18" fillId="0" borderId="9" xfId="0" applyNumberFormat="1" applyFont="1" applyBorder="1" applyAlignment="1">
      <alignment horizontal="right" vertical="center" wrapText="1"/>
    </xf>
    <xf numFmtId="165" fontId="18" fillId="0" borderId="15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2" borderId="12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9" fontId="0" fillId="0" borderId="0" xfId="47" applyFont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5" fontId="19" fillId="0" borderId="14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165" fontId="19" fillId="0" borderId="5" xfId="0" applyNumberFormat="1" applyFont="1" applyBorder="1" applyAlignment="1">
      <alignment horizontal="center" vertical="center" wrapText="1"/>
    </xf>
    <xf numFmtId="165" fontId="19" fillId="0" borderId="15" xfId="0" applyNumberFormat="1" applyFont="1" applyBorder="1" applyAlignment="1">
      <alignment horizontal="center" vertical="center" wrapText="1"/>
    </xf>
    <xf numFmtId="165" fontId="19" fillId="0" borderId="32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3" fontId="20" fillId="3" borderId="7" xfId="0" applyNumberFormat="1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right" vertical="center" wrapText="1"/>
    </xf>
    <xf numFmtId="164" fontId="20" fillId="3" borderId="7" xfId="0" applyNumberFormat="1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2" fontId="20" fillId="3" borderId="7" xfId="0" applyNumberFormat="1" applyFont="1" applyFill="1" applyBorder="1" applyAlignment="1">
      <alignment horizontal="right" vertical="center" wrapText="1"/>
    </xf>
    <xf numFmtId="165" fontId="20" fillId="3" borderId="7" xfId="0" applyNumberFormat="1" applyFont="1" applyFill="1" applyBorder="1" applyAlignment="1">
      <alignment horizontal="center" vertical="center" wrapText="1"/>
    </xf>
    <xf numFmtId="165" fontId="22" fillId="3" borderId="7" xfId="0" applyNumberFormat="1" applyFont="1" applyFill="1" applyBorder="1" applyAlignment="1">
      <alignment horizontal="center" vertical="center" wrapText="1"/>
    </xf>
    <xf numFmtId="165" fontId="22" fillId="3" borderId="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right" vertical="center" wrapText="1"/>
    </xf>
    <xf numFmtId="164" fontId="20" fillId="3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2" fontId="20" fillId="3" borderId="1" xfId="0" applyNumberFormat="1" applyFont="1" applyFill="1" applyBorder="1" applyAlignment="1">
      <alignment horizontal="right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center" vertical="center" wrapText="1"/>
    </xf>
    <xf numFmtId="165" fontId="22" fillId="3" borderId="9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3" fontId="0" fillId="3" borderId="40" xfId="0" applyNumberFormat="1" applyFont="1" applyFill="1" applyBorder="1" applyAlignment="1">
      <alignment horizontal="right" vertical="center" wrapText="1"/>
    </xf>
    <xf numFmtId="0" fontId="6" fillId="3" borderId="40" xfId="0" applyFont="1" applyFill="1" applyBorder="1" applyAlignment="1">
      <alignment horizontal="right" vertical="center" wrapText="1"/>
    </xf>
    <xf numFmtId="3" fontId="6" fillId="3" borderId="40" xfId="0" applyNumberFormat="1" applyFont="1" applyFill="1" applyBorder="1" applyAlignment="1">
      <alignment horizontal="righ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13" fillId="3" borderId="40" xfId="0" applyFont="1" applyFill="1" applyBorder="1" applyAlignment="1">
      <alignment horizontal="right" vertical="center" wrapText="1"/>
    </xf>
    <xf numFmtId="164" fontId="6" fillId="3" borderId="40" xfId="0" applyNumberFormat="1" applyFont="1" applyFill="1" applyBorder="1" applyAlignment="1">
      <alignment horizontal="right" vertical="center" wrapText="1"/>
    </xf>
    <xf numFmtId="2" fontId="6" fillId="3" borderId="40" xfId="0" applyNumberFormat="1" applyFont="1" applyFill="1" applyBorder="1" applyAlignment="1">
      <alignment horizontal="right" vertical="center" wrapText="1"/>
    </xf>
    <xf numFmtId="165" fontId="18" fillId="3" borderId="40" xfId="0" applyNumberFormat="1" applyFont="1" applyFill="1" applyBorder="1" applyAlignment="1">
      <alignment horizontal="right" vertical="center" wrapText="1"/>
    </xf>
    <xf numFmtId="165" fontId="28" fillId="3" borderId="40" xfId="0" applyNumberFormat="1" applyFont="1" applyFill="1" applyBorder="1" applyAlignment="1">
      <alignment horizontal="right" vertical="center" wrapText="1"/>
    </xf>
    <xf numFmtId="165" fontId="29" fillId="3" borderId="40" xfId="0" applyNumberFormat="1" applyFont="1" applyFill="1" applyBorder="1" applyAlignment="1">
      <alignment horizontal="right" vertical="center" wrapText="1"/>
    </xf>
    <xf numFmtId="165" fontId="29" fillId="3" borderId="41" xfId="0" applyNumberFormat="1" applyFont="1" applyFill="1" applyBorder="1" applyAlignment="1">
      <alignment horizontal="right" vertical="center" wrapText="1"/>
    </xf>
  </cellXfs>
  <cellStyles count="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8" builtinId="8" hidden="1"/>
    <cellStyle name="Normal" xfId="0" builtinId="0"/>
    <cellStyle name="Percent" xfId="4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34"/>
  <sheetViews>
    <sheetView tabSelected="1" workbookViewId="0">
      <selection activeCell="U12" sqref="U12"/>
    </sheetView>
  </sheetViews>
  <sheetFormatPr baseColWidth="10" defaultRowHeight="15" x14ac:dyDescent="0"/>
  <cols>
    <col min="1" max="1" width="11.33203125" style="1" customWidth="1"/>
    <col min="2" max="2" width="7.1640625" style="2" customWidth="1"/>
    <col min="3" max="3" width="21" style="1" bestFit="1" customWidth="1"/>
    <col min="4" max="4" width="10.33203125" style="2" customWidth="1"/>
    <col min="5" max="5" width="16.83203125" style="1" bestFit="1" customWidth="1"/>
    <col min="6" max="6" width="4.83203125" style="1" customWidth="1"/>
    <col min="7" max="7" width="7.83203125" style="1" customWidth="1"/>
    <col min="8" max="8" width="6" style="1" customWidth="1"/>
    <col min="9" max="9" width="5.5" style="1" customWidth="1"/>
    <col min="10" max="10" width="5.83203125" style="1" customWidth="1"/>
    <col min="11" max="11" width="5.33203125" style="1" customWidth="1"/>
    <col min="12" max="12" width="5.6640625" style="1" customWidth="1"/>
    <col min="13" max="13" width="5.1640625" style="1" customWidth="1"/>
    <col min="14" max="14" width="7" style="1" customWidth="1"/>
    <col min="15" max="15" width="5.6640625" style="1" customWidth="1"/>
    <col min="16" max="16" width="6.33203125" style="1" customWidth="1"/>
    <col min="17" max="17" width="5.1640625" style="1" customWidth="1"/>
    <col min="18" max="18" width="7.83203125" style="1" customWidth="1"/>
    <col min="19" max="16384" width="10.83203125" style="1"/>
  </cols>
  <sheetData>
    <row r="1" spans="1:20" ht="32" customHeight="1" thickBot="1">
      <c r="A1" s="155" t="s">
        <v>50</v>
      </c>
      <c r="B1" s="156"/>
      <c r="C1" s="156"/>
      <c r="D1" s="156"/>
      <c r="E1" s="157"/>
      <c r="F1" s="125" t="s">
        <v>49</v>
      </c>
      <c r="G1" s="126"/>
      <c r="H1" s="125" t="s">
        <v>42</v>
      </c>
      <c r="I1" s="125"/>
      <c r="J1" s="125" t="s">
        <v>41</v>
      </c>
      <c r="K1" s="125"/>
      <c r="L1" s="125" t="s">
        <v>40</v>
      </c>
      <c r="M1" s="125"/>
      <c r="N1" s="147" t="s">
        <v>35</v>
      </c>
      <c r="O1" s="166" t="s">
        <v>32</v>
      </c>
      <c r="P1" s="166"/>
      <c r="Q1" s="166"/>
      <c r="R1" s="167"/>
    </row>
    <row r="2" spans="1:20" ht="34" customHeight="1">
      <c r="A2" s="125" t="s">
        <v>48</v>
      </c>
      <c r="B2" s="127" t="s">
        <v>47</v>
      </c>
      <c r="C2" s="127" t="s">
        <v>0</v>
      </c>
      <c r="D2" s="120" t="s">
        <v>46</v>
      </c>
      <c r="E2" s="133" t="s">
        <v>45</v>
      </c>
      <c r="F2" s="127"/>
      <c r="G2" s="128"/>
      <c r="H2" s="127"/>
      <c r="I2" s="127"/>
      <c r="J2" s="127"/>
      <c r="K2" s="127"/>
      <c r="L2" s="127"/>
      <c r="M2" s="127"/>
      <c r="N2" s="148"/>
      <c r="O2" s="168" t="s">
        <v>38</v>
      </c>
      <c r="P2" s="168" t="s">
        <v>33</v>
      </c>
      <c r="Q2" s="168" t="s">
        <v>34</v>
      </c>
      <c r="R2" s="169" t="s">
        <v>39</v>
      </c>
    </row>
    <row r="3" spans="1:20" ht="32" customHeight="1" thickBot="1">
      <c r="A3" s="132"/>
      <c r="B3" s="132"/>
      <c r="C3" s="132"/>
      <c r="D3" s="121">
        <f>D9+D15+D23+D29</f>
        <v>10014324</v>
      </c>
      <c r="E3" s="134"/>
      <c r="F3" s="122" t="s">
        <v>30</v>
      </c>
      <c r="G3" s="9" t="s">
        <v>31</v>
      </c>
      <c r="H3" s="38" t="s">
        <v>30</v>
      </c>
      <c r="I3" s="38" t="s">
        <v>37</v>
      </c>
      <c r="J3" s="38" t="s">
        <v>30</v>
      </c>
      <c r="K3" s="38" t="s">
        <v>37</v>
      </c>
      <c r="L3" s="38" t="s">
        <v>30</v>
      </c>
      <c r="M3" s="38" t="s">
        <v>37</v>
      </c>
      <c r="N3" s="148"/>
      <c r="O3" s="168"/>
      <c r="P3" s="168"/>
      <c r="Q3" s="168"/>
      <c r="R3" s="169"/>
    </row>
    <row r="4" spans="1:20">
      <c r="A4" s="137" t="s">
        <v>22</v>
      </c>
      <c r="B4" s="119">
        <v>2961</v>
      </c>
      <c r="C4" s="25" t="s">
        <v>1</v>
      </c>
      <c r="D4" s="36">
        <v>692771</v>
      </c>
      <c r="E4" s="25" t="s">
        <v>24</v>
      </c>
      <c r="F4" s="26">
        <v>13</v>
      </c>
      <c r="G4" s="27">
        <f>F4/D9*10000</f>
        <v>6.1729802008782725E-2</v>
      </c>
      <c r="H4" s="30">
        <v>238</v>
      </c>
      <c r="I4" s="93">
        <f>H4/D9*10000</f>
        <v>1.1301302213915607</v>
      </c>
      <c r="J4" s="30">
        <v>80</v>
      </c>
      <c r="K4" s="93">
        <f>J4/D9*10000</f>
        <v>0.37987570466943216</v>
      </c>
      <c r="L4" s="30">
        <f t="shared" ref="L4:L17" si="0">F4+H4+J4</f>
        <v>331</v>
      </c>
      <c r="M4" s="105">
        <f>L4/D9*10000</f>
        <v>1.5717357280697757</v>
      </c>
      <c r="N4" s="62">
        <f>B4/D4*10000</f>
        <v>42.741396507648268</v>
      </c>
      <c r="O4" s="160"/>
      <c r="P4" s="160"/>
      <c r="Q4" s="160"/>
      <c r="R4" s="163"/>
      <c r="S4" s="7"/>
    </row>
    <row r="5" spans="1:20">
      <c r="A5" s="138"/>
      <c r="B5" s="31">
        <v>2625</v>
      </c>
      <c r="C5" s="11" t="s">
        <v>2</v>
      </c>
      <c r="D5" s="31">
        <v>541298</v>
      </c>
      <c r="E5" s="11" t="s">
        <v>25</v>
      </c>
      <c r="F5" s="12">
        <v>4</v>
      </c>
      <c r="G5" s="13">
        <f>F5/D9*10000</f>
        <v>1.8993785233471609E-2</v>
      </c>
      <c r="H5" s="14"/>
      <c r="I5" s="94"/>
      <c r="J5" s="14">
        <v>105</v>
      </c>
      <c r="K5" s="94"/>
      <c r="L5" s="14">
        <f t="shared" si="0"/>
        <v>109</v>
      </c>
      <c r="M5" s="106">
        <f>L5/D9*10000</f>
        <v>0.51758064761210132</v>
      </c>
      <c r="N5" s="62">
        <f t="shared" ref="N5:N19" si="1">B5/D5*10000</f>
        <v>48.494544594659502</v>
      </c>
      <c r="O5" s="161"/>
      <c r="P5" s="161"/>
      <c r="Q5" s="161"/>
      <c r="R5" s="164"/>
      <c r="S5" s="7"/>
    </row>
    <row r="6" spans="1:20">
      <c r="A6" s="138"/>
      <c r="B6" s="31">
        <v>1300</v>
      </c>
      <c r="C6" s="11" t="s">
        <v>3</v>
      </c>
      <c r="D6" s="31">
        <v>311454</v>
      </c>
      <c r="E6" s="11" t="s">
        <v>26</v>
      </c>
      <c r="F6" s="12">
        <v>2</v>
      </c>
      <c r="G6" s="13">
        <f>F6/D9*10000</f>
        <v>9.4968926167358046E-3</v>
      </c>
      <c r="H6" s="14"/>
      <c r="I6" s="94"/>
      <c r="J6" s="14">
        <v>100</v>
      </c>
      <c r="K6" s="94"/>
      <c r="L6" s="14">
        <f t="shared" si="0"/>
        <v>102</v>
      </c>
      <c r="M6" s="106">
        <f>L6/D9*10000</f>
        <v>0.48434152345352599</v>
      </c>
      <c r="N6" s="62">
        <f t="shared" si="1"/>
        <v>41.739711161198763</v>
      </c>
      <c r="O6" s="161"/>
      <c r="P6" s="161"/>
      <c r="Q6" s="161"/>
      <c r="R6" s="164"/>
      <c r="S6" s="7"/>
    </row>
    <row r="7" spans="1:20">
      <c r="A7" s="138"/>
      <c r="B7" s="31">
        <v>2335</v>
      </c>
      <c r="C7" s="11" t="s">
        <v>4</v>
      </c>
      <c r="D7" s="31">
        <v>560429</v>
      </c>
      <c r="E7" s="11" t="s">
        <v>44</v>
      </c>
      <c r="F7" s="12">
        <v>2</v>
      </c>
      <c r="G7" s="13">
        <f>F7/D9*10000</f>
        <v>9.4968926167358046E-3</v>
      </c>
      <c r="H7" s="14">
        <v>4</v>
      </c>
      <c r="I7" s="94">
        <f>H7/D9*10000</f>
        <v>1.8993785233471609E-2</v>
      </c>
      <c r="J7" s="14">
        <v>32</v>
      </c>
      <c r="K7" s="94">
        <f>J7/D9*10000</f>
        <v>0.15195028186777287</v>
      </c>
      <c r="L7" s="14">
        <f t="shared" si="0"/>
        <v>38</v>
      </c>
      <c r="M7" s="106">
        <f>L7/D9*10000</f>
        <v>0.1804409597179803</v>
      </c>
      <c r="N7" s="62">
        <f t="shared" si="1"/>
        <v>41.664510580287605</v>
      </c>
      <c r="O7" s="161"/>
      <c r="P7" s="161"/>
      <c r="Q7" s="161"/>
      <c r="R7" s="164"/>
      <c r="S7" s="7"/>
    </row>
    <row r="8" spans="1:20" ht="16" thickBot="1">
      <c r="A8" s="138"/>
      <c r="B8" s="57"/>
      <c r="C8" s="58"/>
      <c r="D8" s="59"/>
      <c r="E8" s="44" t="s">
        <v>27</v>
      </c>
      <c r="F8" s="45"/>
      <c r="G8" s="46"/>
      <c r="H8" s="47">
        <v>20</v>
      </c>
      <c r="I8" s="95">
        <f>H8/D9*10000</f>
        <v>9.4968926167358039E-2</v>
      </c>
      <c r="J8" s="47"/>
      <c r="K8" s="95"/>
      <c r="L8" s="47">
        <f t="shared" si="0"/>
        <v>20</v>
      </c>
      <c r="M8" s="107">
        <f>L8/D9*10000</f>
        <v>9.4968926167358039E-2</v>
      </c>
      <c r="N8" s="89"/>
      <c r="O8" s="162"/>
      <c r="P8" s="162"/>
      <c r="Q8" s="162"/>
      <c r="R8" s="165"/>
      <c r="S8" s="7"/>
    </row>
    <row r="9" spans="1:20" ht="17" customHeight="1" thickTop="1" thickBot="1">
      <c r="A9" s="139"/>
      <c r="B9" s="60">
        <f>SUM(B4:B8)</f>
        <v>9221</v>
      </c>
      <c r="C9" s="123" t="s">
        <v>23</v>
      </c>
      <c r="D9" s="39">
        <f>SUM(D4:D7)</f>
        <v>2105952</v>
      </c>
      <c r="E9" s="40"/>
      <c r="F9" s="41">
        <f>SUM(F4:F8)</f>
        <v>21</v>
      </c>
      <c r="G9" s="42">
        <f>F9/D9*10000</f>
        <v>9.9717372475725943E-2</v>
      </c>
      <c r="H9" s="43">
        <f>SUM(H4:H8)</f>
        <v>262</v>
      </c>
      <c r="I9" s="96">
        <f>H9/D9*10000</f>
        <v>1.2440929327923902</v>
      </c>
      <c r="J9" s="43">
        <f>SUM(J4:J8)</f>
        <v>317</v>
      </c>
      <c r="K9" s="96">
        <f>J9/D9*10000</f>
        <v>1.505257479752625</v>
      </c>
      <c r="L9" s="43">
        <f t="shared" si="0"/>
        <v>600</v>
      </c>
      <c r="M9" s="108">
        <f>L9/D9*10000</f>
        <v>2.8490677850207415</v>
      </c>
      <c r="N9" s="88">
        <f t="shared" si="1"/>
        <v>43.785423409460421</v>
      </c>
      <c r="O9" s="63">
        <f>F9/B9*1000</f>
        <v>2.2774102591909768</v>
      </c>
      <c r="P9" s="63">
        <f>H9/B9*1000</f>
        <v>28.413404186096955</v>
      </c>
      <c r="Q9" s="63">
        <f>J9/B9*1000</f>
        <v>34.3780501030257</v>
      </c>
      <c r="R9" s="117">
        <f>L9/B9*1000</f>
        <v>65.068864548313641</v>
      </c>
      <c r="S9" s="61"/>
      <c r="T9" s="4"/>
    </row>
    <row r="10" spans="1:20">
      <c r="A10" s="140" t="s">
        <v>28</v>
      </c>
      <c r="B10" s="34">
        <v>1913</v>
      </c>
      <c r="C10" s="23" t="s">
        <v>5</v>
      </c>
      <c r="D10" s="34">
        <v>393758</v>
      </c>
      <c r="E10" s="23" t="s">
        <v>24</v>
      </c>
      <c r="F10" s="24">
        <v>13</v>
      </c>
      <c r="G10" s="64">
        <f>F10/D15*10000</f>
        <v>8.6901822999703865E-2</v>
      </c>
      <c r="H10" s="35">
        <v>201</v>
      </c>
      <c r="I10" s="97">
        <f>H10/D15*10000</f>
        <v>1.3436358786877289</v>
      </c>
      <c r="J10" s="35">
        <v>50</v>
      </c>
      <c r="K10" s="97">
        <f>J10/D15*10000</f>
        <v>0.3342377807680918</v>
      </c>
      <c r="L10" s="35">
        <f t="shared" si="0"/>
        <v>264</v>
      </c>
      <c r="M10" s="109">
        <f>L10/D15*10000</f>
        <v>1.7647754824555246</v>
      </c>
      <c r="N10" s="65">
        <f t="shared" si="1"/>
        <v>48.583139898110012</v>
      </c>
      <c r="O10" s="149"/>
      <c r="P10" s="149"/>
      <c r="Q10" s="149"/>
      <c r="R10" s="152"/>
      <c r="S10" s="61"/>
    </row>
    <row r="11" spans="1:20">
      <c r="A11" s="141"/>
      <c r="B11" s="32">
        <v>1302</v>
      </c>
      <c r="C11" s="15" t="s">
        <v>6</v>
      </c>
      <c r="D11" s="32">
        <v>320578</v>
      </c>
      <c r="E11" s="15" t="s">
        <v>25</v>
      </c>
      <c r="F11" s="16">
        <v>4</v>
      </c>
      <c r="G11" s="18">
        <f>F11/D15*10000</f>
        <v>2.6739022461447343E-2</v>
      </c>
      <c r="H11" s="17"/>
      <c r="I11" s="98"/>
      <c r="J11" s="17">
        <v>34</v>
      </c>
      <c r="K11" s="98"/>
      <c r="L11" s="17">
        <f t="shared" si="0"/>
        <v>38</v>
      </c>
      <c r="M11" s="110">
        <f>L11/D15*10000</f>
        <v>0.25402071338374976</v>
      </c>
      <c r="N11" s="65">
        <f t="shared" si="1"/>
        <v>40.614140708345552</v>
      </c>
      <c r="O11" s="150"/>
      <c r="P11" s="150"/>
      <c r="Q11" s="150"/>
      <c r="R11" s="153"/>
      <c r="S11" s="61"/>
    </row>
    <row r="12" spans="1:20">
      <c r="A12" s="141"/>
      <c r="B12" s="32">
        <v>816</v>
      </c>
      <c r="C12" s="15" t="s">
        <v>7</v>
      </c>
      <c r="D12" s="32">
        <v>233650</v>
      </c>
      <c r="E12" s="15" t="s">
        <v>26</v>
      </c>
      <c r="F12" s="16">
        <v>2</v>
      </c>
      <c r="G12" s="18">
        <f>F12/D15*10000</f>
        <v>1.3369511230723672E-2</v>
      </c>
      <c r="H12" s="17"/>
      <c r="I12" s="98"/>
      <c r="J12" s="17">
        <v>90</v>
      </c>
      <c r="K12" s="98"/>
      <c r="L12" s="17">
        <f t="shared" si="0"/>
        <v>92</v>
      </c>
      <c r="M12" s="110">
        <f>L12/D15*10000</f>
        <v>0.61499751661328883</v>
      </c>
      <c r="N12" s="65">
        <f t="shared" si="1"/>
        <v>34.924031671303233</v>
      </c>
      <c r="O12" s="150"/>
      <c r="P12" s="150"/>
      <c r="Q12" s="150"/>
      <c r="R12" s="153"/>
      <c r="S12" s="61"/>
    </row>
    <row r="13" spans="1:20">
      <c r="A13" s="141"/>
      <c r="B13" s="32">
        <v>952</v>
      </c>
      <c r="C13" s="15" t="s">
        <v>8</v>
      </c>
      <c r="D13" s="32">
        <v>259364</v>
      </c>
      <c r="E13" s="15" t="s">
        <v>44</v>
      </c>
      <c r="F13" s="16">
        <v>2</v>
      </c>
      <c r="G13" s="18">
        <f>F13/D15*10000</f>
        <v>1.3369511230723672E-2</v>
      </c>
      <c r="H13" s="17">
        <v>4</v>
      </c>
      <c r="I13" s="98">
        <f>H13/D15*10000</f>
        <v>2.6739022461447343E-2</v>
      </c>
      <c r="J13" s="17">
        <v>50</v>
      </c>
      <c r="K13" s="98">
        <f>J13/D15*10000</f>
        <v>0.3342377807680918</v>
      </c>
      <c r="L13" s="17">
        <f t="shared" si="0"/>
        <v>56</v>
      </c>
      <c r="M13" s="110">
        <f>L13/D15*10000</f>
        <v>0.37434631446026279</v>
      </c>
      <c r="N13" s="65">
        <f t="shared" si="1"/>
        <v>36.705171110871206</v>
      </c>
      <c r="O13" s="150"/>
      <c r="P13" s="150"/>
      <c r="Q13" s="150"/>
      <c r="R13" s="153"/>
      <c r="S13" s="61"/>
    </row>
    <row r="14" spans="1:20" ht="16" thickBot="1">
      <c r="A14" s="141"/>
      <c r="B14" s="54">
        <v>1202</v>
      </c>
      <c r="C14" s="53" t="s">
        <v>9</v>
      </c>
      <c r="D14" s="54">
        <v>288591</v>
      </c>
      <c r="E14" s="53" t="s">
        <v>27</v>
      </c>
      <c r="F14" s="55"/>
      <c r="G14" s="66"/>
      <c r="H14" s="56">
        <v>17</v>
      </c>
      <c r="I14" s="99">
        <f>H14/D15*10000</f>
        <v>0.1136408454611512</v>
      </c>
      <c r="J14" s="56"/>
      <c r="K14" s="99"/>
      <c r="L14" s="56">
        <f t="shared" si="0"/>
        <v>17</v>
      </c>
      <c r="M14" s="111">
        <f>L14/D15*10000</f>
        <v>0.1136408454611512</v>
      </c>
      <c r="N14" s="90">
        <f t="shared" si="1"/>
        <v>41.650640525865327</v>
      </c>
      <c r="O14" s="151"/>
      <c r="P14" s="151"/>
      <c r="Q14" s="151"/>
      <c r="R14" s="154"/>
      <c r="S14" s="61"/>
    </row>
    <row r="15" spans="1:20" ht="15" customHeight="1" thickTop="1" thickBot="1">
      <c r="A15" s="142"/>
      <c r="B15" s="37">
        <f>SUM(B10:B14)</f>
        <v>6185</v>
      </c>
      <c r="C15" s="10" t="s">
        <v>23</v>
      </c>
      <c r="D15" s="48">
        <f>SUM(D10:D14)</f>
        <v>1495941</v>
      </c>
      <c r="E15" s="49"/>
      <c r="F15" s="50">
        <f>SUM(F10:F14)</f>
        <v>21</v>
      </c>
      <c r="G15" s="51">
        <f>F15/D15*10000</f>
        <v>0.14037986792259854</v>
      </c>
      <c r="H15" s="52">
        <f>SUM(H10:H14)</f>
        <v>222</v>
      </c>
      <c r="I15" s="100">
        <f>H15/D15*10000</f>
        <v>1.4840157466103274</v>
      </c>
      <c r="J15" s="52">
        <f>SUM(J10:J14)</f>
        <v>224</v>
      </c>
      <c r="K15" s="100">
        <f>J15/D15*10000</f>
        <v>1.4973852578410511</v>
      </c>
      <c r="L15" s="52">
        <f t="shared" si="0"/>
        <v>467</v>
      </c>
      <c r="M15" s="112">
        <f>L15/D15*10000</f>
        <v>3.1217808723739773</v>
      </c>
      <c r="N15" s="91">
        <f t="shared" si="1"/>
        <v>41.345213481012955</v>
      </c>
      <c r="O15" s="85">
        <f>F15/B15*1000</f>
        <v>3.3953112368633791</v>
      </c>
      <c r="P15" s="85">
        <f t="shared" ref="P15:P30" si="2">H15/B15*1000</f>
        <v>35.89329021827001</v>
      </c>
      <c r="Q15" s="85">
        <f t="shared" ref="Q15:Q30" si="3">J15/B15*1000</f>
        <v>36.216653193209382</v>
      </c>
      <c r="R15" s="118">
        <f t="shared" ref="R15:R30" si="4">L15/B15*1000</f>
        <v>75.505254648342756</v>
      </c>
      <c r="S15" s="61"/>
    </row>
    <row r="16" spans="1:20">
      <c r="A16" s="171" t="s">
        <v>21</v>
      </c>
      <c r="B16" s="172">
        <v>11404</v>
      </c>
      <c r="C16" s="173" t="s">
        <v>10</v>
      </c>
      <c r="D16" s="172">
        <v>1721556</v>
      </c>
      <c r="E16" s="173" t="s">
        <v>24</v>
      </c>
      <c r="F16" s="174">
        <v>17</v>
      </c>
      <c r="G16" s="175">
        <f>F16/D23*10000</f>
        <v>3.6143743241651538E-2</v>
      </c>
      <c r="H16" s="176">
        <v>328</v>
      </c>
      <c r="I16" s="177">
        <f>H16/D23*10000</f>
        <v>0.69736163430951215</v>
      </c>
      <c r="J16" s="176">
        <v>100</v>
      </c>
      <c r="K16" s="177">
        <f>J16/D23*10000</f>
        <v>0.2126102543626561</v>
      </c>
      <c r="L16" s="176">
        <f t="shared" si="0"/>
        <v>445</v>
      </c>
      <c r="M16" s="177">
        <f>L16/D23*10000</f>
        <v>0.94611563191381964</v>
      </c>
      <c r="N16" s="178">
        <f t="shared" si="1"/>
        <v>66.242399317826425</v>
      </c>
      <c r="O16" s="179"/>
      <c r="P16" s="179"/>
      <c r="Q16" s="179"/>
      <c r="R16" s="180"/>
      <c r="S16" s="61"/>
    </row>
    <row r="17" spans="1:35">
      <c r="A17" s="181"/>
      <c r="B17" s="182">
        <v>1574</v>
      </c>
      <c r="C17" s="183" t="s">
        <v>11</v>
      </c>
      <c r="D17" s="182">
        <v>427416</v>
      </c>
      <c r="E17" s="183" t="s">
        <v>25</v>
      </c>
      <c r="F17" s="184">
        <v>6</v>
      </c>
      <c r="G17" s="185">
        <f>F17/D23*10000</f>
        <v>1.2756615261759367E-2</v>
      </c>
      <c r="H17" s="186"/>
      <c r="I17" s="187"/>
      <c r="J17" s="186">
        <v>115</v>
      </c>
      <c r="K17" s="187"/>
      <c r="L17" s="186">
        <f t="shared" si="0"/>
        <v>121</v>
      </c>
      <c r="M17" s="187">
        <f>L17/D23*10000</f>
        <v>0.25725840777881392</v>
      </c>
      <c r="N17" s="188">
        <f t="shared" si="1"/>
        <v>36.825949426320022</v>
      </c>
      <c r="O17" s="189"/>
      <c r="P17" s="189"/>
      <c r="Q17" s="189"/>
      <c r="R17" s="190"/>
      <c r="S17" s="61"/>
    </row>
    <row r="18" spans="1:35">
      <c r="A18" s="181"/>
      <c r="B18" s="182">
        <v>1642</v>
      </c>
      <c r="C18" s="183" t="s">
        <v>12</v>
      </c>
      <c r="D18" s="182">
        <v>448435</v>
      </c>
      <c r="E18" s="183" t="s">
        <v>26</v>
      </c>
      <c r="F18" s="184">
        <v>2</v>
      </c>
      <c r="G18" s="185">
        <f>F18/D23*10000</f>
        <v>4.2522050872531225E-3</v>
      </c>
      <c r="H18" s="186"/>
      <c r="I18" s="187"/>
      <c r="J18" s="186">
        <v>140</v>
      </c>
      <c r="K18" s="187"/>
      <c r="L18" s="186">
        <f t="shared" ref="L18:L29" si="5">F18+H18+J18</f>
        <v>142</v>
      </c>
      <c r="M18" s="187">
        <f>L18/D23*10000</f>
        <v>0.30190656119497167</v>
      </c>
      <c r="N18" s="188">
        <f t="shared" si="1"/>
        <v>36.61623200686833</v>
      </c>
      <c r="O18" s="189"/>
      <c r="P18" s="189"/>
      <c r="Q18" s="189"/>
      <c r="R18" s="190"/>
      <c r="S18" s="61"/>
    </row>
    <row r="19" spans="1:35">
      <c r="A19" s="181"/>
      <c r="B19" s="182">
        <v>1034</v>
      </c>
      <c r="C19" s="183" t="s">
        <v>13</v>
      </c>
      <c r="D19" s="182">
        <v>312431</v>
      </c>
      <c r="E19" s="183" t="s">
        <v>44</v>
      </c>
      <c r="F19" s="184">
        <v>2</v>
      </c>
      <c r="G19" s="185">
        <f>F19/D23*10000</f>
        <v>4.2522050872531225E-3</v>
      </c>
      <c r="H19" s="186">
        <v>4</v>
      </c>
      <c r="I19" s="187">
        <f>H19/D23*10000</f>
        <v>8.504410174506245E-3</v>
      </c>
      <c r="J19" s="186">
        <v>40</v>
      </c>
      <c r="K19" s="187">
        <f>J19/D23*10000</f>
        <v>8.5044101745062439E-2</v>
      </c>
      <c r="L19" s="186">
        <f>F19+H19+J19</f>
        <v>46</v>
      </c>
      <c r="M19" s="187">
        <f>L19/D23*10000</f>
        <v>9.7800717006821816E-2</v>
      </c>
      <c r="N19" s="188">
        <f t="shared" si="1"/>
        <v>33.095307443883613</v>
      </c>
      <c r="O19" s="189"/>
      <c r="P19" s="189"/>
      <c r="Q19" s="189"/>
      <c r="R19" s="190"/>
      <c r="S19" s="61"/>
    </row>
    <row r="20" spans="1:35">
      <c r="A20" s="181"/>
      <c r="B20" s="182">
        <v>892</v>
      </c>
      <c r="C20" s="183" t="s">
        <v>14</v>
      </c>
      <c r="D20" s="182">
        <v>204917</v>
      </c>
      <c r="E20" s="183" t="s">
        <v>27</v>
      </c>
      <c r="F20" s="184"/>
      <c r="G20" s="185"/>
      <c r="H20" s="186">
        <v>34</v>
      </c>
      <c r="I20" s="187">
        <f>H20/D23*10000</f>
        <v>7.2287486483303076E-2</v>
      </c>
      <c r="J20" s="186"/>
      <c r="K20" s="187"/>
      <c r="L20" s="186">
        <f>F20+H20+J20</f>
        <v>34</v>
      </c>
      <c r="M20" s="187">
        <f>L20/D23*10000</f>
        <v>7.2287486483303076E-2</v>
      </c>
      <c r="N20" s="188">
        <f>B20/D20*10000</f>
        <v>43.529819390289724</v>
      </c>
      <c r="O20" s="189"/>
      <c r="P20" s="189"/>
      <c r="Q20" s="189"/>
      <c r="R20" s="190"/>
      <c r="S20" s="61"/>
    </row>
    <row r="21" spans="1:35">
      <c r="A21" s="181"/>
      <c r="B21" s="182">
        <v>1821</v>
      </c>
      <c r="C21" s="183" t="s">
        <v>15</v>
      </c>
      <c r="D21" s="182">
        <v>1229880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88">
        <f t="shared" ref="N21:N30" si="6">B21/D21*10000</f>
        <v>14.806322568055421</v>
      </c>
      <c r="O21" s="189"/>
      <c r="P21" s="189"/>
      <c r="Q21" s="189"/>
      <c r="R21" s="190"/>
      <c r="S21" s="61"/>
    </row>
    <row r="22" spans="1:35">
      <c r="A22" s="181"/>
      <c r="B22" s="182">
        <v>1217</v>
      </c>
      <c r="C22" s="183" t="s">
        <v>16</v>
      </c>
      <c r="D22" s="182">
        <v>358807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88">
        <f t="shared" si="6"/>
        <v>33.917955892722276</v>
      </c>
      <c r="O22" s="189"/>
      <c r="P22" s="189"/>
      <c r="Q22" s="189"/>
      <c r="R22" s="190"/>
      <c r="S22" s="61"/>
    </row>
    <row r="23" spans="1:35" ht="22" thickBot="1">
      <c r="A23" s="192"/>
      <c r="B23" s="193">
        <f>SUM(B16:B22)</f>
        <v>19584</v>
      </c>
      <c r="C23" s="194" t="s">
        <v>23</v>
      </c>
      <c r="D23" s="195">
        <f>SUM(D16:D22)</f>
        <v>4703442</v>
      </c>
      <c r="E23" s="196"/>
      <c r="F23" s="197">
        <f>SUM(F16:F22)</f>
        <v>27</v>
      </c>
      <c r="G23" s="198">
        <f>F23/D23*10000</f>
        <v>5.7404768677917155E-2</v>
      </c>
      <c r="H23" s="194">
        <f>SUM(H16:H20)</f>
        <v>366</v>
      </c>
      <c r="I23" s="199">
        <f>H23/D23*10000</f>
        <v>0.77815353096732132</v>
      </c>
      <c r="J23" s="194">
        <f>SUM(J16:J20)</f>
        <v>395</v>
      </c>
      <c r="K23" s="199">
        <f>J23/D23*10000</f>
        <v>0.83981050473249164</v>
      </c>
      <c r="L23" s="194">
        <f t="shared" si="5"/>
        <v>788</v>
      </c>
      <c r="M23" s="199">
        <f>L23/D23*10000</f>
        <v>1.6753688043777302</v>
      </c>
      <c r="N23" s="201">
        <f t="shared" si="6"/>
        <v>41.637592214382572</v>
      </c>
      <c r="O23" s="202">
        <f>F23/B23*1000</f>
        <v>1.3786764705882353</v>
      </c>
      <c r="P23" s="200">
        <f t="shared" si="2"/>
        <v>18.688725490196077</v>
      </c>
      <c r="Q23" s="200">
        <f t="shared" si="3"/>
        <v>20.169526143790851</v>
      </c>
      <c r="R23" s="203">
        <f t="shared" si="4"/>
        <v>40.236928104575163</v>
      </c>
      <c r="S23" s="61"/>
      <c r="T23" s="6"/>
    </row>
    <row r="24" spans="1:35">
      <c r="A24" s="143" t="s">
        <v>29</v>
      </c>
      <c r="B24" s="67">
        <v>2077</v>
      </c>
      <c r="C24" s="28" t="s">
        <v>17</v>
      </c>
      <c r="D24" s="67">
        <v>528418</v>
      </c>
      <c r="E24" s="28" t="s">
        <v>24</v>
      </c>
      <c r="F24" s="29">
        <v>13</v>
      </c>
      <c r="G24" s="68">
        <f>F24/D29*10000</f>
        <v>7.6068365565840387E-2</v>
      </c>
      <c r="H24" s="69">
        <v>205</v>
      </c>
      <c r="I24" s="101">
        <f>H24/D29*10000</f>
        <v>1.1995396108459446</v>
      </c>
      <c r="J24" s="69">
        <v>50</v>
      </c>
      <c r="K24" s="101">
        <f>J24/D29*10000</f>
        <v>0.29257063679169382</v>
      </c>
      <c r="L24" s="69">
        <f t="shared" si="5"/>
        <v>268</v>
      </c>
      <c r="M24" s="113">
        <f>L24/D29*10000</f>
        <v>1.5681786132034787</v>
      </c>
      <c r="N24" s="170">
        <f t="shared" si="6"/>
        <v>39.306003958987013</v>
      </c>
      <c r="O24" s="158"/>
      <c r="P24" s="158"/>
      <c r="Q24" s="158"/>
      <c r="R24" s="135"/>
      <c r="S24" s="61"/>
      <c r="T24" s="8"/>
    </row>
    <row r="25" spans="1:35">
      <c r="A25" s="144"/>
      <c r="B25" s="33">
        <v>1505</v>
      </c>
      <c r="C25" s="19" t="s">
        <v>18</v>
      </c>
      <c r="D25" s="33">
        <v>366556</v>
      </c>
      <c r="E25" s="19" t="s">
        <v>25</v>
      </c>
      <c r="F25" s="20">
        <v>4</v>
      </c>
      <c r="G25" s="22">
        <f>F25/D29*10000</f>
        <v>2.3405650943335504E-2</v>
      </c>
      <c r="H25" s="21"/>
      <c r="I25" s="102"/>
      <c r="J25" s="21">
        <v>20</v>
      </c>
      <c r="K25" s="102"/>
      <c r="L25" s="21">
        <f t="shared" si="5"/>
        <v>24</v>
      </c>
      <c r="M25" s="114">
        <f>L25/D29*10000</f>
        <v>0.14043390566001301</v>
      </c>
      <c r="N25" s="70">
        <f t="shared" si="6"/>
        <v>41.057846550049653</v>
      </c>
      <c r="O25" s="158"/>
      <c r="P25" s="158"/>
      <c r="Q25" s="158"/>
      <c r="R25" s="135"/>
      <c r="S25" s="61"/>
      <c r="T25" s="8"/>
    </row>
    <row r="26" spans="1:35">
      <c r="A26" s="144"/>
      <c r="B26" s="33">
        <v>2088</v>
      </c>
      <c r="C26" s="19" t="s">
        <v>19</v>
      </c>
      <c r="D26" s="33">
        <v>423240</v>
      </c>
      <c r="E26" s="19" t="s">
        <v>26</v>
      </c>
      <c r="F26" s="20">
        <v>2</v>
      </c>
      <c r="G26" s="22">
        <f>F26/D29*10000</f>
        <v>1.1702825471667752E-2</v>
      </c>
      <c r="H26" s="21"/>
      <c r="I26" s="102"/>
      <c r="J26" s="21">
        <v>110</v>
      </c>
      <c r="K26" s="102"/>
      <c r="L26" s="21">
        <f t="shared" si="5"/>
        <v>112</v>
      </c>
      <c r="M26" s="114">
        <f>L26/D29*10000</f>
        <v>0.65535822641339414</v>
      </c>
      <c r="N26" s="70">
        <f t="shared" si="6"/>
        <v>49.333711369435775</v>
      </c>
      <c r="O26" s="158"/>
      <c r="P26" s="158"/>
      <c r="Q26" s="158"/>
      <c r="R26" s="135"/>
      <c r="S26" s="61"/>
      <c r="T26" s="8"/>
    </row>
    <row r="27" spans="1:35">
      <c r="A27" s="144"/>
      <c r="B27" s="33">
        <v>1551</v>
      </c>
      <c r="C27" s="19" t="s">
        <v>20</v>
      </c>
      <c r="D27" s="33">
        <v>390775</v>
      </c>
      <c r="E27" s="19" t="s">
        <v>44</v>
      </c>
      <c r="F27" s="20">
        <v>2</v>
      </c>
      <c r="G27" s="22">
        <f>F27/D29*10000</f>
        <v>1.1702825471667752E-2</v>
      </c>
      <c r="H27" s="21">
        <v>4</v>
      </c>
      <c r="I27" s="102">
        <f>H27/D29*10000</f>
        <v>2.3405650943335504E-2</v>
      </c>
      <c r="J27" s="21">
        <v>20</v>
      </c>
      <c r="K27" s="102">
        <f>J27/D29*10000</f>
        <v>0.11702825471667751</v>
      </c>
      <c r="L27" s="21">
        <f t="shared" si="5"/>
        <v>26</v>
      </c>
      <c r="M27" s="114">
        <f>L27/D29*10000</f>
        <v>0.15213673113168077</v>
      </c>
      <c r="N27" s="70">
        <f t="shared" si="6"/>
        <v>39.690358902181565</v>
      </c>
      <c r="O27" s="158"/>
      <c r="P27" s="158"/>
      <c r="Q27" s="158"/>
      <c r="R27" s="135"/>
      <c r="S27" s="61"/>
      <c r="T27" s="8"/>
    </row>
    <row r="28" spans="1:35" ht="16" thickBot="1">
      <c r="A28" s="144"/>
      <c r="B28" s="71"/>
      <c r="C28" s="72"/>
      <c r="D28" s="73"/>
      <c r="E28" s="74" t="s">
        <v>27</v>
      </c>
      <c r="F28" s="75"/>
      <c r="G28" s="76"/>
      <c r="H28" s="77">
        <v>18</v>
      </c>
      <c r="I28" s="103">
        <f>H28/D29*10000</f>
        <v>0.10532542924500977</v>
      </c>
      <c r="J28" s="77"/>
      <c r="K28" s="103"/>
      <c r="L28" s="77">
        <f t="shared" si="5"/>
        <v>18</v>
      </c>
      <c r="M28" s="115">
        <f>L28/D29*10000</f>
        <v>0.10532542924500977</v>
      </c>
      <c r="N28" s="92"/>
      <c r="O28" s="159"/>
      <c r="P28" s="159"/>
      <c r="Q28" s="159"/>
      <c r="R28" s="136"/>
      <c r="S28" s="61"/>
      <c r="T28" s="8"/>
    </row>
    <row r="29" spans="1:35" ht="15" customHeight="1" thickTop="1" thickBot="1">
      <c r="A29" s="145"/>
      <c r="B29" s="37">
        <f>SUM(B24:B28)</f>
        <v>7221</v>
      </c>
      <c r="C29" s="10" t="s">
        <v>23</v>
      </c>
      <c r="D29" s="48">
        <f>SUM(D24:D27)</f>
        <v>1708989</v>
      </c>
      <c r="E29" s="49"/>
      <c r="F29" s="50">
        <f>SUM(F24:F28)</f>
        <v>21</v>
      </c>
      <c r="G29" s="51">
        <f>F29/D29*10000</f>
        <v>0.12287966745251139</v>
      </c>
      <c r="H29" s="52">
        <f>SUM(H24:H28)</f>
        <v>227</v>
      </c>
      <c r="I29" s="100">
        <f>H29/D29*10000</f>
        <v>1.3282706910342896</v>
      </c>
      <c r="J29" s="52">
        <f>SUM(J24:J28)</f>
        <v>200</v>
      </c>
      <c r="K29" s="100">
        <f>J29/D29*10000</f>
        <v>1.1702825471667753</v>
      </c>
      <c r="L29" s="52">
        <f t="shared" si="5"/>
        <v>448</v>
      </c>
      <c r="M29" s="112">
        <f>L29/D29*10000</f>
        <v>2.6214329056535766</v>
      </c>
      <c r="N29" s="91">
        <f t="shared" si="6"/>
        <v>42.253051365456415</v>
      </c>
      <c r="O29" s="85">
        <f>F29/B29*1000</f>
        <v>2.9081844619858743</v>
      </c>
      <c r="P29" s="85">
        <f t="shared" si="2"/>
        <v>31.4360891843235</v>
      </c>
      <c r="Q29" s="85">
        <f t="shared" si="3"/>
        <v>27.69699487605595</v>
      </c>
      <c r="R29" s="118">
        <f t="shared" si="4"/>
        <v>62.041268522365321</v>
      </c>
      <c r="S29" s="61"/>
      <c r="T29" s="6"/>
      <c r="U29" s="146"/>
      <c r="V29" s="146"/>
      <c r="W29" s="3"/>
      <c r="X29" s="4"/>
      <c r="Y29" s="5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30" customHeight="1" thickBot="1">
      <c r="A30" s="79" t="s">
        <v>36</v>
      </c>
      <c r="B30" s="80">
        <f>B9+B15+B23+B29</f>
        <v>42211</v>
      </c>
      <c r="C30" s="81"/>
      <c r="D30" s="78">
        <f>((SUM(D3:D29))-D3)/2</f>
        <v>10014324</v>
      </c>
      <c r="E30" s="82"/>
      <c r="F30" s="83">
        <f>F9+F15+F23+F29</f>
        <v>90</v>
      </c>
      <c r="G30" s="84">
        <f>F30/D30*10000</f>
        <v>8.9871268395150791E-2</v>
      </c>
      <c r="H30" s="83">
        <f>H9+H15+H23+H29</f>
        <v>1077</v>
      </c>
      <c r="I30" s="104">
        <f>H30/D30*10000</f>
        <v>1.0754595117953045</v>
      </c>
      <c r="J30" s="83">
        <f>J9+J15+J23+J29</f>
        <v>1136</v>
      </c>
      <c r="K30" s="104">
        <f>J30/D30*10000</f>
        <v>1.13437512107657</v>
      </c>
      <c r="L30" s="83">
        <f>L9+L15+L23+L29</f>
        <v>2303</v>
      </c>
      <c r="M30" s="116">
        <f>L30/D30*10000</f>
        <v>2.2997059012670253</v>
      </c>
      <c r="N30" s="86">
        <f t="shared" si="6"/>
        <v>42.150623446974556</v>
      </c>
      <c r="O30" s="86">
        <f>F30/B30*1000</f>
        <v>2.1321456492383501</v>
      </c>
      <c r="P30" s="86">
        <f t="shared" si="2"/>
        <v>25.514676269218924</v>
      </c>
      <c r="Q30" s="86">
        <f t="shared" si="3"/>
        <v>26.912416194830733</v>
      </c>
      <c r="R30" s="87">
        <f t="shared" si="4"/>
        <v>54.559238113288004</v>
      </c>
      <c r="S30" s="61"/>
    </row>
    <row r="31" spans="1:35" ht="15" customHeight="1" thickBot="1">
      <c r="A31" s="129" t="s">
        <v>43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/>
    </row>
    <row r="32" spans="1:35">
      <c r="B32" s="124">
        <f>B23/B30</f>
        <v>0.46395489327426498</v>
      </c>
      <c r="C32" s="124"/>
      <c r="D32" s="124">
        <f>D23/D30</f>
        <v>0.46967144262558314</v>
      </c>
      <c r="E32" s="124"/>
      <c r="F32" s="124">
        <f>F23/F30</f>
        <v>0.3</v>
      </c>
      <c r="G32" s="124"/>
      <c r="H32" s="124">
        <f>H23/H30</f>
        <v>0.33983286908077992</v>
      </c>
      <c r="I32" s="124"/>
      <c r="J32" s="124">
        <f>J23/J30</f>
        <v>0.34771126760563381</v>
      </c>
      <c r="K32" s="124"/>
      <c r="L32" s="124">
        <f>L23/L30</f>
        <v>0.34216239687364308</v>
      </c>
      <c r="M32" s="124"/>
      <c r="N32" s="124">
        <f>N23/N30</f>
        <v>0.9878286205366007</v>
      </c>
    </row>
    <row r="34" spans="15:18">
      <c r="O34" s="124"/>
      <c r="P34" s="124"/>
      <c r="Q34" s="124"/>
      <c r="R34" s="124"/>
    </row>
  </sheetData>
  <mergeCells count="38">
    <mergeCell ref="J1:K2"/>
    <mergeCell ref="O1:R1"/>
    <mergeCell ref="O2:O3"/>
    <mergeCell ref="P2:P3"/>
    <mergeCell ref="Q2:Q3"/>
    <mergeCell ref="R2:R3"/>
    <mergeCell ref="U29:V29"/>
    <mergeCell ref="L1:M2"/>
    <mergeCell ref="E21:M22"/>
    <mergeCell ref="N1:N3"/>
    <mergeCell ref="O10:O14"/>
    <mergeCell ref="P10:P14"/>
    <mergeCell ref="Q10:Q14"/>
    <mergeCell ref="R10:R14"/>
    <mergeCell ref="A1:E1"/>
    <mergeCell ref="O16:O22"/>
    <mergeCell ref="P16:P22"/>
    <mergeCell ref="Q16:Q22"/>
    <mergeCell ref="R16:R22"/>
    <mergeCell ref="O24:O28"/>
    <mergeCell ref="P24:P28"/>
    <mergeCell ref="Q24:Q28"/>
    <mergeCell ref="F1:G2"/>
    <mergeCell ref="A31:R31"/>
    <mergeCell ref="C2:C3"/>
    <mergeCell ref="E2:E3"/>
    <mergeCell ref="B2:B3"/>
    <mergeCell ref="A2:A3"/>
    <mergeCell ref="R24:R28"/>
    <mergeCell ref="A4:A9"/>
    <mergeCell ref="A10:A15"/>
    <mergeCell ref="A16:A23"/>
    <mergeCell ref="A24:A29"/>
    <mergeCell ref="O4:O8"/>
    <mergeCell ref="P4:P8"/>
    <mergeCell ref="Q4:Q8"/>
    <mergeCell ref="R4:R8"/>
    <mergeCell ref="H1:I2"/>
  </mergeCells>
  <phoneticPr fontId="27" type="noConversion"/>
  <printOptions horizontalCentered="1" verticalCentered="1" gridLines="1"/>
  <pageMargins left="0" right="0" top="0.21314960629921259" bottom="0.21314960629921259" header="0.2" footer="0.2"/>
  <pageSetup paperSize="9"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MEGYÉNKÉNT</vt:lpstr>
    </vt:vector>
  </TitlesOfParts>
  <Company>WJ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Weltner János László</dc:creator>
  <cp:lastModifiedBy>Weltner János László</cp:lastModifiedBy>
  <cp:lastPrinted>2015-06-21T15:00:00Z</cp:lastPrinted>
  <dcterms:created xsi:type="dcterms:W3CDTF">2015-06-21T11:02:50Z</dcterms:created>
  <dcterms:modified xsi:type="dcterms:W3CDTF">2015-07-19T08:28:36Z</dcterms:modified>
</cp:coreProperties>
</file>